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ny\Downloads\"/>
    </mc:Choice>
  </mc:AlternateContent>
  <bookViews>
    <workbookView xWindow="0" yWindow="0" windowWidth="20490" windowHeight="7650"/>
  </bookViews>
  <sheets>
    <sheet name="income tax calculator excel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0" i="2" l="1"/>
  <c r="B29" i="2"/>
  <c r="B23" i="2"/>
  <c r="B22" i="2"/>
  <c r="B21" i="2"/>
  <c r="B24" i="2" s="1"/>
  <c r="B25" i="2" s="1"/>
  <c r="B26" i="2" s="1"/>
  <c r="B28" i="2" l="1"/>
  <c r="B30" i="2" s="1"/>
  <c r="B31" i="2"/>
  <c r="B34" i="2"/>
  <c r="B32" i="2" l="1"/>
  <c r="B33" i="2" s="1"/>
  <c r="B35" i="2" l="1"/>
  <c r="B36" i="2" s="1"/>
  <c r="B38" i="2" l="1"/>
  <c r="B39" i="2"/>
  <c r="B42" i="2" l="1"/>
</calcChain>
</file>

<file path=xl/sharedStrings.xml><?xml version="1.0" encoding="utf-8"?>
<sst xmlns="http://schemas.openxmlformats.org/spreadsheetml/2006/main" count="43" uniqueCount="43">
  <si>
    <t>Input / Amount</t>
  </si>
  <si>
    <t>--- 4. COMPUTATIONS (Auto) ---</t>
  </si>
  <si>
    <t>--- 1. INCOME DETAILS ---</t>
  </si>
  <si>
    <t>Standard Deduction (Auto)</t>
  </si>
  <si>
    <t>Gross Salary / Pension Income</t>
  </si>
  <si>
    <t>Family Pension Deduction (Auto)</t>
  </si>
  <si>
    <t>Family Pension</t>
  </si>
  <si>
    <t>Own NPS Deduction Allowed</t>
  </si>
  <si>
    <t>Business / Profession / Other Income</t>
  </si>
  <si>
    <t>Total Allowed Deductions</t>
  </si>
  <si>
    <t>Short-Term Capital Gains (STCG @ 20%)</t>
  </si>
  <si>
    <t>Net Normal Taxable Income</t>
  </si>
  <si>
    <t>Long-Term Capital Gains (LTCG @ 12.5%)</t>
  </si>
  <si>
    <t>Total Taxable Income (Incl. CG)</t>
  </si>
  <si>
    <t>--- 5. TAX BREAKDOWN ---</t>
  </si>
  <si>
    <t>--- 2. DEDUCTIONS (New Regime) ---</t>
  </si>
  <si>
    <t>Tax on Normal Income</t>
  </si>
  <si>
    <t>Employer NPS u/s 80CCD(2)</t>
  </si>
  <si>
    <t>Tax on Capital Gains</t>
  </si>
  <si>
    <t>Own NPS u/s 80CCD(1B) (Max 50k)</t>
  </si>
  <si>
    <t>Total Tax Before Rebate</t>
  </si>
  <si>
    <t>Agniveer Corpus Fund u/s 80CCH</t>
  </si>
  <si>
    <t>Rebate u/s 87A</t>
  </si>
  <si>
    <t>Marginal Relief (For 12L Threshold)</t>
  </si>
  <si>
    <t>--- 3. TAXES PAID &amp; DELAYS ---</t>
  </si>
  <si>
    <t>Net Tax after Rebate &amp; Relief</t>
  </si>
  <si>
    <t>TDS / TCS Deducted</t>
  </si>
  <si>
    <t>Surcharge</t>
  </si>
  <si>
    <t>Advance Tax Paid</t>
  </si>
  <si>
    <t>Health &amp; Education Cess (4%)</t>
  </si>
  <si>
    <t>Gross Tax Liability</t>
  </si>
  <si>
    <t>Delay in Filing ITR (Months for 234A)</t>
  </si>
  <si>
    <t>--- 6. INTEREST PENALTIES ---</t>
  </si>
  <si>
    <t>Delay in Payment (Months for 234B)</t>
  </si>
  <si>
    <t>Interest u/s 234A</t>
  </si>
  <si>
    <t>Interest u/s 234C (Manual Amount)</t>
  </si>
  <si>
    <t>Interest u/s 234B</t>
  </si>
  <si>
    <t>Interest u/s 234C</t>
  </si>
  <si>
    <t>--- 7. FINAL RESULT ---</t>
  </si>
  <si>
    <t>NET TAX PAYABLE / (REFUND)</t>
  </si>
  <si>
    <t>Output / Amount</t>
  </si>
  <si>
    <t>Tax Breakup Calculator</t>
  </si>
  <si>
    <t>Description - New Tax Regime Calculator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</si>
</sst>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1" fillId="0" borderId="1" xfId="0" applyFont="1" applyBorder="1"/>
    <xf numFmtId="0" fontId="1" fillId="4" borderId="1" xfId="0" applyFont="1" applyFill="1" applyBorder="1"/>
    <xf numFmtId="0" fontId="4" fillId="3" borderId="0" xfId="0" applyFont="1" applyFill="1"/>
    <xf numFmtId="0" fontId="2" fillId="4" borderId="1" xfId="0" applyFont="1" applyFill="1" applyBorder="1"/>
    <xf numFmtId="0" fontId="2" fillId="2" borderId="1" xfId="0" applyFont="1" applyFill="1" applyBorder="1"/>
    <xf numFmtId="0" fontId="2" fillId="5" borderId="1" xfId="0" applyFont="1" applyFill="1" applyBorder="1"/>
    <xf numFmtId="0" fontId="4" fillId="3" borderId="1" xfId="0" applyFont="1" applyFill="1" applyBorder="1"/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2"/>
  <sheetViews>
    <sheetView tabSelected="1" workbookViewId="0">
      <selection activeCell="H10" sqref="H10"/>
    </sheetView>
  </sheetViews>
  <sheetFormatPr defaultRowHeight="15" x14ac:dyDescent="0.25"/>
  <cols>
    <col min="1" max="1" width="48.5703125" bestFit="1" customWidth="1"/>
    <col min="2" max="2" width="19" bestFit="1" customWidth="1"/>
  </cols>
  <sheetData>
    <row r="1" spans="1:2" ht="18.75" x14ac:dyDescent="0.3">
      <c r="A1" s="9" t="s">
        <v>42</v>
      </c>
      <c r="B1" s="9" t="s">
        <v>0</v>
      </c>
    </row>
    <row r="2" spans="1:2" ht="15.75" x14ac:dyDescent="0.25">
      <c r="A2" s="6" t="s">
        <v>2</v>
      </c>
      <c r="B2" s="6"/>
    </row>
    <row r="3" spans="1:2" ht="15.75" x14ac:dyDescent="0.25">
      <c r="A3" s="1" t="s">
        <v>4</v>
      </c>
      <c r="B3" s="3">
        <v>1300000</v>
      </c>
    </row>
    <row r="4" spans="1:2" ht="15.75" x14ac:dyDescent="0.25">
      <c r="A4" s="1" t="s">
        <v>6</v>
      </c>
      <c r="B4" s="3">
        <v>0</v>
      </c>
    </row>
    <row r="5" spans="1:2" ht="15.75" x14ac:dyDescent="0.25">
      <c r="A5" s="1" t="s">
        <v>8</v>
      </c>
      <c r="B5" s="3">
        <v>0</v>
      </c>
    </row>
    <row r="6" spans="1:2" ht="15.75" x14ac:dyDescent="0.25">
      <c r="A6" s="1" t="s">
        <v>10</v>
      </c>
      <c r="B6" s="3">
        <v>0</v>
      </c>
    </row>
    <row r="7" spans="1:2" ht="15.75" x14ac:dyDescent="0.25">
      <c r="A7" s="1" t="s">
        <v>12</v>
      </c>
      <c r="B7" s="3">
        <v>0</v>
      </c>
    </row>
    <row r="8" spans="1:2" ht="15.75" x14ac:dyDescent="0.25">
      <c r="A8" s="6" t="s">
        <v>15</v>
      </c>
      <c r="B8" s="4"/>
    </row>
    <row r="9" spans="1:2" ht="15.75" x14ac:dyDescent="0.25">
      <c r="A9" s="1" t="s">
        <v>17</v>
      </c>
      <c r="B9" s="3">
        <v>0</v>
      </c>
    </row>
    <row r="10" spans="1:2" ht="15.75" x14ac:dyDescent="0.25">
      <c r="A10" s="1" t="s">
        <v>19</v>
      </c>
      <c r="B10" s="3">
        <v>0</v>
      </c>
    </row>
    <row r="11" spans="1:2" ht="15.75" x14ac:dyDescent="0.25">
      <c r="A11" s="1" t="s">
        <v>21</v>
      </c>
      <c r="B11" s="3">
        <v>0</v>
      </c>
    </row>
    <row r="12" spans="1:2" ht="15.75" x14ac:dyDescent="0.25">
      <c r="A12" s="6" t="s">
        <v>24</v>
      </c>
      <c r="B12" s="4"/>
    </row>
    <row r="13" spans="1:2" ht="15.75" x14ac:dyDescent="0.25">
      <c r="A13" s="1" t="s">
        <v>26</v>
      </c>
      <c r="B13" s="3">
        <v>0</v>
      </c>
    </row>
    <row r="14" spans="1:2" ht="15.75" x14ac:dyDescent="0.25">
      <c r="A14" s="1" t="s">
        <v>28</v>
      </c>
      <c r="B14" s="3">
        <v>0</v>
      </c>
    </row>
    <row r="15" spans="1:2" ht="15.75" x14ac:dyDescent="0.25">
      <c r="A15" s="1"/>
      <c r="B15" s="3"/>
    </row>
    <row r="16" spans="1:2" ht="15.75" x14ac:dyDescent="0.25">
      <c r="A16" s="1" t="s">
        <v>31</v>
      </c>
      <c r="B16" s="3">
        <v>0</v>
      </c>
    </row>
    <row r="17" spans="1:2" ht="15.75" x14ac:dyDescent="0.25">
      <c r="A17" s="1" t="s">
        <v>33</v>
      </c>
      <c r="B17" s="3">
        <v>0</v>
      </c>
    </row>
    <row r="18" spans="1:2" ht="15.75" x14ac:dyDescent="0.25">
      <c r="A18" s="1" t="s">
        <v>35</v>
      </c>
      <c r="B18" s="3">
        <v>0</v>
      </c>
    </row>
    <row r="19" spans="1:2" ht="18.75" x14ac:dyDescent="0.3">
      <c r="A19" s="5" t="s">
        <v>41</v>
      </c>
      <c r="B19" s="10" t="s">
        <v>40</v>
      </c>
    </row>
    <row r="20" spans="1:2" ht="15.75" x14ac:dyDescent="0.25">
      <c r="A20" s="7" t="s">
        <v>1</v>
      </c>
      <c r="B20" s="8"/>
    </row>
    <row r="21" spans="1:2" ht="15.75" x14ac:dyDescent="0.25">
      <c r="A21" s="1" t="s">
        <v>3</v>
      </c>
      <c r="B21" s="1">
        <f>IF(B3&gt;0, MIN(B3, 75000), 0)</f>
        <v>75000</v>
      </c>
    </row>
    <row r="22" spans="1:2" ht="15.75" x14ac:dyDescent="0.25">
      <c r="A22" s="1" t="s">
        <v>5</v>
      </c>
      <c r="B22" s="1">
        <f>IF(B4&gt;0, MIN(B4/3, 15000), 0)</f>
        <v>0</v>
      </c>
    </row>
    <row r="23" spans="1:2" ht="15.75" x14ac:dyDescent="0.25">
      <c r="A23" s="1" t="s">
        <v>7</v>
      </c>
      <c r="B23" s="1">
        <f>MIN(B10, 50000)</f>
        <v>0</v>
      </c>
    </row>
    <row r="24" spans="1:2" ht="15.75" x14ac:dyDescent="0.25">
      <c r="A24" s="1" t="s">
        <v>9</v>
      </c>
      <c r="B24" s="1">
        <f>SUM(B21:B23)+B9+B11</f>
        <v>75000</v>
      </c>
    </row>
    <row r="25" spans="1:2" ht="15.75" x14ac:dyDescent="0.25">
      <c r="A25" s="1" t="s">
        <v>11</v>
      </c>
      <c r="B25" s="1">
        <f>MAX(0, B3+B4+B5-B24)</f>
        <v>1225000</v>
      </c>
    </row>
    <row r="26" spans="1:2" ht="15.75" x14ac:dyDescent="0.25">
      <c r="A26" s="1" t="s">
        <v>13</v>
      </c>
      <c r="B26" s="1">
        <f>B25+B6+B7</f>
        <v>1225000</v>
      </c>
    </row>
    <row r="27" spans="1:2" ht="15.75" x14ac:dyDescent="0.25">
      <c r="A27" s="7" t="s">
        <v>14</v>
      </c>
      <c r="B27" s="8"/>
    </row>
    <row r="28" spans="1:2" ht="15.75" x14ac:dyDescent="0.25">
      <c r="A28" s="1" t="s">
        <v>16</v>
      </c>
      <c r="B28" s="1">
        <f>IF(B26&gt;2400000, (B26-2400000)*0.3+300000, IF(B26&gt;2000000, (B26-2000000)*0.25+200000, IF(B26&gt;1600000, (B26-1600000)*0.2+120000, IF(B26&gt;1200000, (B26-1200000)*0.15+60000, IF(B26&gt;800000, (B26-800000)*0.1+20000, IF(B26&gt;400000, (B26-400000)*0.05, 0))))))</f>
        <v>63750</v>
      </c>
    </row>
    <row r="29" spans="1:2" ht="15.75" x14ac:dyDescent="0.25">
      <c r="A29" s="1" t="s">
        <v>18</v>
      </c>
      <c r="B29" s="1">
        <f>B6*0.2 + MAX(0, B7-125000)*0.125</f>
        <v>0</v>
      </c>
    </row>
    <row r="30" spans="1:2" ht="15.75" x14ac:dyDescent="0.25">
      <c r="A30" s="1" t="s">
        <v>20</v>
      </c>
      <c r="B30" s="1">
        <f>B28+B29</f>
        <v>63750</v>
      </c>
    </row>
    <row r="31" spans="1:2" ht="15.75" x14ac:dyDescent="0.25">
      <c r="A31" s="1" t="s">
        <v>22</v>
      </c>
      <c r="B31" s="1">
        <f>IF(B26&lt;=1200000, MIN(B28, 60000), 0)</f>
        <v>0</v>
      </c>
    </row>
    <row r="32" spans="1:2" ht="15.75" x14ac:dyDescent="0.25">
      <c r="A32" s="1" t="s">
        <v>23</v>
      </c>
      <c r="B32" s="1">
        <f>IF(B26&gt;1200000, MAX(0, B30-(B26-1200000)), 0)</f>
        <v>38750</v>
      </c>
    </row>
    <row r="33" spans="1:2" ht="15.75" x14ac:dyDescent="0.25">
      <c r="A33" s="1" t="s">
        <v>25</v>
      </c>
      <c r="B33" s="1">
        <f>MAX(0, B30-B31-B32)</f>
        <v>25000</v>
      </c>
    </row>
    <row r="34" spans="1:2" ht="15.75" x14ac:dyDescent="0.25">
      <c r="A34" s="1" t="s">
        <v>27</v>
      </c>
      <c r="B34" s="1">
        <f>IF(B26&gt;20000000, (B33-B29)*0.25 + B29*0.15, IF(B26&gt;10000000, B33*0.15, IF(B26&gt;5000000, B33*0.1, 0)))</f>
        <v>0</v>
      </c>
    </row>
    <row r="35" spans="1:2" ht="15.75" x14ac:dyDescent="0.25">
      <c r="A35" s="1" t="s">
        <v>29</v>
      </c>
      <c r="B35" s="1">
        <f>(B33+B34)*0.04</f>
        <v>1000</v>
      </c>
    </row>
    <row r="36" spans="1:2" ht="15.75" x14ac:dyDescent="0.25">
      <c r="A36" s="1" t="s">
        <v>30</v>
      </c>
      <c r="B36" s="1">
        <f>B33+B34+B35</f>
        <v>26000</v>
      </c>
    </row>
    <row r="37" spans="1:2" ht="15.75" x14ac:dyDescent="0.25">
      <c r="A37" s="7" t="s">
        <v>32</v>
      </c>
      <c r="B37" s="8"/>
    </row>
    <row r="38" spans="1:2" ht="15.75" x14ac:dyDescent="0.25">
      <c r="A38" s="1" t="s">
        <v>34</v>
      </c>
      <c r="B38" s="1">
        <f>IF((B36-B13-B14)&gt;0, FLOOR(B36-B13-B14, 100)*0.01*B16, 0)</f>
        <v>0</v>
      </c>
    </row>
    <row r="39" spans="1:2" ht="15.75" x14ac:dyDescent="0.25">
      <c r="A39" s="1" t="s">
        <v>36</v>
      </c>
      <c r="B39" s="1">
        <f>IF(AND(MAX(0, B36-B13)&gt;=10000, B14&lt;(0.9*MAX(0, B36-B13))), IF((MAX(0, B36-B13)-B14)&gt;0, FLOOR(MAX(0, B36-B13)-B14, 100)*0.01*B17, 0), 0)</f>
        <v>0</v>
      </c>
    </row>
    <row r="40" spans="1:2" ht="15.75" x14ac:dyDescent="0.25">
      <c r="A40" s="1" t="s">
        <v>37</v>
      </c>
      <c r="B40" s="1">
        <f>B18</f>
        <v>0</v>
      </c>
    </row>
    <row r="41" spans="1:2" ht="15.75" x14ac:dyDescent="0.25">
      <c r="A41" s="7" t="s">
        <v>38</v>
      </c>
      <c r="B41" s="8"/>
    </row>
    <row r="42" spans="1:2" ht="21" x14ac:dyDescent="0.35">
      <c r="A42" s="2" t="s">
        <v>39</v>
      </c>
      <c r="B42" s="2">
        <f>B36-B13-B14+B38+B39+B40</f>
        <v>26000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income tax calculator 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2026-03-25T12:42:49Z</dcterms:created>
  <dcterms:modified xsi:type="dcterms:W3CDTF">2026-03-25T12:21:20Z</dcterms:modified>
</cp:coreProperties>
</file>